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kseggerman/Documents/Calculators/"/>
    </mc:Choice>
  </mc:AlternateContent>
  <bookViews>
    <workbookView xWindow="6780" yWindow="460" windowWidth="27400" windowHeight="1448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N21" i="1"/>
  <c r="N24" i="1"/>
  <c r="E21" i="1"/>
  <c r="H16" i="1"/>
  <c r="H17" i="1"/>
  <c r="E22" i="1"/>
  <c r="N22" i="1"/>
  <c r="N23" i="1"/>
  <c r="H18" i="1"/>
  <c r="Q27" i="1"/>
  <c r="N15" i="1"/>
  <c r="N14" i="1"/>
  <c r="Q28" i="1"/>
  <c r="Q24" i="1"/>
  <c r="N25" i="1"/>
  <c r="E23" i="1"/>
  <c r="P23" i="1"/>
  <c r="Q22" i="1"/>
  <c r="Q23" i="1"/>
  <c r="E24" i="1"/>
  <c r="P24" i="1"/>
  <c r="Q25" i="1"/>
  <c r="E25" i="1"/>
  <c r="P25" i="1"/>
  <c r="P22" i="1"/>
</calcChain>
</file>

<file path=xl/sharedStrings.xml><?xml version="1.0" encoding="utf-8"?>
<sst xmlns="http://schemas.openxmlformats.org/spreadsheetml/2006/main" count="46" uniqueCount="31">
  <si>
    <t>Head Model</t>
  </si>
  <si>
    <t># Rows</t>
  </si>
  <si>
    <t>Market Price</t>
  </si>
  <si>
    <t xml:space="preserve">Acres </t>
  </si>
  <si>
    <t>ROI</t>
  </si>
  <si>
    <t>Total Acres Harvested YR #1</t>
  </si>
  <si>
    <t xml:space="preserve">Bushels Saved With YS YR #1 </t>
  </si>
  <si>
    <t>612C JD</t>
  </si>
  <si>
    <t>180 Detroit Ave</t>
  </si>
  <si>
    <t>Morton, IL 61550</t>
  </si>
  <si>
    <r>
      <rPr>
        <b/>
        <sz val="11"/>
        <color theme="1"/>
        <rFont val="Calibri"/>
        <family val="2"/>
        <scheme val="minor"/>
      </rPr>
      <t xml:space="preserve">CELLS IN </t>
    </r>
    <r>
      <rPr>
        <b/>
        <sz val="11"/>
        <color rgb="FFFF0000"/>
        <rFont val="Calibri (Body)"/>
      </rPr>
      <t>RED</t>
    </r>
    <r>
      <rPr>
        <b/>
        <sz val="11"/>
        <color theme="1"/>
        <rFont val="Calibri"/>
        <family val="2"/>
        <scheme val="minor"/>
      </rPr>
      <t xml:space="preserve"> CAN BE EDITED</t>
    </r>
  </si>
  <si>
    <t>360 YIELD SAVER Bushel Advantage</t>
  </si>
  <si>
    <t>360 YIELD SAVER $/Acre Advantage</t>
  </si>
  <si>
    <t>360 YIELD SAVER $/Farm Advantage Year 1</t>
  </si>
  <si>
    <t>360 YIELD SAVER $/Farm Advantage Year 2</t>
  </si>
  <si>
    <t>360 YIELD SAVER $/Farm Advantage Year 3</t>
  </si>
  <si>
    <t>360 YIELD SAVER 3 Year $ Advantage</t>
  </si>
  <si>
    <t>360 YIELD SAVER Chain Kit/Row</t>
  </si>
  <si>
    <t>360 YIELD SAVER Brush Kit/Row</t>
  </si>
  <si>
    <t>360 YIELD SAVER $/Row</t>
  </si>
  <si>
    <t>360 YIELD SAVER $ for Head</t>
  </si>
  <si>
    <t>360 YIELD SAVER Brush Kit/Head</t>
  </si>
  <si>
    <t xml:space="preserve">COMBINED YEARLY TOTAL </t>
  </si>
  <si>
    <t>360 YIELD CENTER</t>
  </si>
  <si>
    <t xml:space="preserve">360 YIELD SAVER Brush Kits maintain a high level of savings during the first 100 acres per row. The savings decline as blocks reach 150 acres per row. </t>
  </si>
  <si>
    <t>360 YIELD SAVER has kernel saving on average from 70% - 85% during the first 100 acres per row of operation. (Use left hand calculator).</t>
  </si>
  <si>
    <t xml:space="preserve">360 YIELD SAVER continues to show high kernel savings beyond 100 acres per row on average of 58% - 74% up to 150 acres per row. (Use right hand calculator). </t>
  </si>
  <si>
    <t>360 YIELD SAVER Economic Advantage (1st 100 Acres Per Row of operation)</t>
  </si>
  <si>
    <t>Header loss increases as corn get drier. Adjust "bushel advantage" to reflect increased loss.</t>
  </si>
  <si>
    <t>360 YIELD SAVER Row Chain Kits have a useful life similar to the current gathering chains. This calculator assumes a three-year life.</t>
  </si>
  <si>
    <t>360 YIELD SAVER Economic Advantage (Remaining Acres Beyond 100 Per Row to Finsh Season)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</si>
</sst>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7"/>
      <color theme="1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7"/>
      <color rgb="FFFF000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7" fillId="3" borderId="5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0" fillId="3" borderId="18" xfId="0" applyFill="1" applyBorder="1" applyProtection="1">
      <protection locked="0"/>
    </xf>
    <xf numFmtId="0" fontId="11" fillId="3" borderId="2" xfId="0" applyFont="1" applyFill="1" applyBorder="1" applyAlignment="1" applyProtection="1">
      <alignment horizontal="center"/>
    </xf>
    <xf numFmtId="0" fontId="0" fillId="3" borderId="20" xfId="0" applyFill="1" applyBorder="1" applyProtection="1">
      <protection locked="0"/>
    </xf>
    <xf numFmtId="0" fontId="4" fillId="2" borderId="11" xfId="0" applyFont="1" applyFill="1" applyBorder="1" applyProtection="1"/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4" fillId="4" borderId="0" xfId="1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4" fillId="2" borderId="8" xfId="0" applyFont="1" applyFill="1" applyBorder="1" applyProtection="1"/>
    <xf numFmtId="0" fontId="4" fillId="2" borderId="9" xfId="0" applyFont="1" applyFill="1" applyBorder="1" applyProtection="1"/>
    <xf numFmtId="0" fontId="3" fillId="2" borderId="8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4" fontId="4" fillId="2" borderId="0" xfId="1" applyFont="1" applyFill="1" applyBorder="1" applyProtection="1">
      <protection locked="0"/>
    </xf>
    <xf numFmtId="44" fontId="4" fillId="2" borderId="0" xfId="0" applyNumberFormat="1" applyFont="1" applyFill="1" applyBorder="1" applyProtection="1">
      <protection hidden="1"/>
    </xf>
    <xf numFmtId="0" fontId="4" fillId="2" borderId="0" xfId="0" applyFont="1" applyFill="1" applyBorder="1" applyProtection="1"/>
    <xf numFmtId="0" fontId="2" fillId="2" borderId="0" xfId="0" applyFont="1" applyFill="1" applyBorder="1" applyProtection="1"/>
    <xf numFmtId="0" fontId="5" fillId="2" borderId="0" xfId="0" applyFon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0" fontId="0" fillId="2" borderId="14" xfId="0" applyFill="1" applyBorder="1" applyProtection="1">
      <protection locked="0"/>
    </xf>
    <xf numFmtId="0" fontId="7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44" fontId="8" fillId="2" borderId="0" xfId="1" applyFont="1" applyFill="1" applyBorder="1" applyProtection="1">
      <protection locked="0"/>
    </xf>
    <xf numFmtId="44" fontId="8" fillId="2" borderId="0" xfId="0" applyNumberFormat="1" applyFont="1" applyFill="1" applyBorder="1" applyProtection="1">
      <protection hidden="1"/>
    </xf>
    <xf numFmtId="0" fontId="9" fillId="2" borderId="0" xfId="0" applyFont="1" applyFill="1" applyBorder="1" applyProtection="1"/>
    <xf numFmtId="0" fontId="9" fillId="2" borderId="0" xfId="0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9" fontId="0" fillId="2" borderId="0" xfId="3" applyFont="1" applyFill="1" applyAlignment="1" applyProtection="1">
      <alignment horizontal="left"/>
      <protection locked="0"/>
    </xf>
    <xf numFmtId="9" fontId="0" fillId="0" borderId="0" xfId="3" applyFont="1" applyAlignment="1" applyProtection="1">
      <alignment horizontal="left"/>
      <protection locked="0"/>
    </xf>
    <xf numFmtId="0" fontId="2" fillId="2" borderId="2" xfId="0" applyFont="1" applyFill="1" applyBorder="1" applyProtection="1"/>
    <xf numFmtId="0" fontId="10" fillId="2" borderId="16" xfId="0" applyFont="1" applyFill="1" applyBorder="1" applyProtection="1">
      <protection hidden="1"/>
    </xf>
    <xf numFmtId="0" fontId="4" fillId="0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  <protection locked="0"/>
    </xf>
    <xf numFmtId="7" fontId="4" fillId="2" borderId="0" xfId="1" applyNumberFormat="1" applyFont="1" applyFill="1" applyBorder="1" applyAlignment="1" applyProtection="1">
      <alignment horizontal="center"/>
    </xf>
    <xf numFmtId="0" fontId="4" fillId="2" borderId="0" xfId="0" applyFont="1" applyFill="1" applyBorder="1" applyProtection="1">
      <protection locked="0"/>
    </xf>
    <xf numFmtId="44" fontId="4" fillId="2" borderId="0" xfId="0" applyNumberFormat="1" applyFont="1" applyFill="1" applyBorder="1" applyAlignment="1" applyProtection="1">
      <alignment horizontal="center"/>
      <protection hidden="1"/>
    </xf>
    <xf numFmtId="44" fontId="3" fillId="2" borderId="0" xfId="0" applyNumberFormat="1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Protection="1"/>
    <xf numFmtId="0" fontId="5" fillId="2" borderId="0" xfId="0" applyFont="1" applyFill="1" applyBorder="1" applyProtection="1">
      <protection hidden="1"/>
    </xf>
    <xf numFmtId="0" fontId="2" fillId="2" borderId="8" xfId="0" applyFont="1" applyFill="1" applyBorder="1" applyProtection="1"/>
    <xf numFmtId="7" fontId="4" fillId="4" borderId="0" xfId="1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44" fontId="4" fillId="2" borderId="0" xfId="0" applyNumberFormat="1" applyFont="1" applyFill="1" applyBorder="1" applyAlignment="1" applyProtection="1">
      <alignment horizontal="left"/>
      <protection hidden="1"/>
    </xf>
    <xf numFmtId="44" fontId="3" fillId="2" borderId="0" xfId="0" applyNumberFormat="1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center"/>
      <protection locked="0"/>
    </xf>
    <xf numFmtId="7" fontId="4" fillId="2" borderId="0" xfId="1" applyNumberFormat="1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/>
      <protection hidden="1"/>
    </xf>
    <xf numFmtId="0" fontId="15" fillId="4" borderId="21" xfId="0" applyFont="1" applyFill="1" applyBorder="1" applyAlignment="1" applyProtection="1">
      <alignment horizontal="center"/>
      <protection locked="0"/>
    </xf>
    <xf numFmtId="0" fontId="15" fillId="4" borderId="23" xfId="0" applyFont="1" applyFill="1" applyBorder="1" applyAlignment="1" applyProtection="1">
      <alignment horizontal="center"/>
      <protection locked="0"/>
    </xf>
    <xf numFmtId="7" fontId="15" fillId="4" borderId="22" xfId="1" applyNumberFormat="1" applyFont="1" applyFill="1" applyBorder="1" applyAlignment="1" applyProtection="1">
      <alignment horizontal="center"/>
      <protection locked="0"/>
    </xf>
    <xf numFmtId="44" fontId="15" fillId="4" borderId="1" xfId="1" applyFont="1" applyFill="1" applyBorder="1" applyProtection="1">
      <protection locked="0"/>
    </xf>
    <xf numFmtId="44" fontId="15" fillId="2" borderId="1" xfId="0" applyNumberFormat="1" applyFont="1" applyFill="1" applyBorder="1" applyProtection="1">
      <protection hidden="1"/>
    </xf>
    <xf numFmtId="0" fontId="15" fillId="4" borderId="1" xfId="0" applyFont="1" applyFill="1" applyBorder="1" applyAlignment="1" applyProtection="1">
      <alignment horizontal="right"/>
      <protection locked="0"/>
    </xf>
    <xf numFmtId="44" fontId="15" fillId="2" borderId="1" xfId="0" applyNumberFormat="1" applyFont="1" applyFill="1" applyBorder="1" applyAlignment="1" applyProtection="1">
      <alignment horizontal="left"/>
      <protection hidden="1"/>
    </xf>
    <xf numFmtId="44" fontId="16" fillId="2" borderId="1" xfId="0" applyNumberFormat="1" applyFont="1" applyFill="1" applyBorder="1" applyAlignment="1" applyProtection="1">
      <alignment horizontal="left"/>
      <protection hidden="1"/>
    </xf>
    <xf numFmtId="0" fontId="15" fillId="2" borderId="1" xfId="0" applyFont="1" applyFill="1" applyBorder="1" applyAlignment="1" applyProtection="1">
      <alignment horizontal="center"/>
    </xf>
    <xf numFmtId="0" fontId="15" fillId="4" borderId="1" xfId="1" applyNumberFormat="1" applyFont="1" applyFill="1" applyBorder="1" applyAlignment="1" applyProtection="1">
      <alignment horizontal="center"/>
      <protection locked="0"/>
    </xf>
    <xf numFmtId="7" fontId="15" fillId="2" borderId="1" xfId="1" applyNumberFormat="1" applyFont="1" applyFill="1" applyBorder="1" applyAlignment="1" applyProtection="1">
      <alignment horizontal="center"/>
    </xf>
    <xf numFmtId="0" fontId="15" fillId="4" borderId="1" xfId="0" applyFont="1" applyFill="1" applyBorder="1" applyProtection="1">
      <protection locked="0"/>
    </xf>
    <xf numFmtId="44" fontId="15" fillId="2" borderId="1" xfId="0" applyNumberFormat="1" applyFont="1" applyFill="1" applyBorder="1" applyAlignment="1" applyProtection="1">
      <alignment horizontal="center"/>
      <protection hidden="1"/>
    </xf>
    <xf numFmtId="44" fontId="16" fillId="0" borderId="1" xfId="0" applyNumberFormat="1" applyFont="1" applyFill="1" applyBorder="1" applyProtection="1">
      <protection hidden="1"/>
    </xf>
    <xf numFmtId="44" fontId="15" fillId="2" borderId="1" xfId="0" applyNumberFormat="1" applyFont="1" applyFill="1" applyBorder="1" applyAlignment="1" applyProtection="1">
      <alignment horizontal="center"/>
    </xf>
    <xf numFmtId="44" fontId="16" fillId="0" borderId="1" xfId="0" applyNumberFormat="1" applyFont="1" applyFill="1" applyBorder="1" applyAlignment="1" applyProtection="1">
      <alignment horizontal="center"/>
    </xf>
    <xf numFmtId="9" fontId="15" fillId="2" borderId="1" xfId="3" applyFont="1" applyFill="1" applyBorder="1" applyAlignment="1" applyProtection="1">
      <alignment horizontal="center"/>
    </xf>
    <xf numFmtId="9" fontId="16" fillId="0" borderId="1" xfId="3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left"/>
      <protection hidden="1"/>
    </xf>
    <xf numFmtId="43" fontId="12" fillId="2" borderId="1" xfId="2" applyFont="1" applyFill="1" applyBorder="1" applyAlignment="1" applyProtection="1">
      <alignment horizontal="left"/>
      <protection hidden="1"/>
    </xf>
    <xf numFmtId="0" fontId="0" fillId="2" borderId="0" xfId="0" applyFill="1" applyAlignment="1" applyProtection="1">
      <alignment horizontal="right"/>
      <protection locked="0"/>
    </xf>
    <xf numFmtId="44" fontId="4" fillId="2" borderId="0" xfId="0" applyNumberFormat="1" applyFont="1" applyFill="1" applyBorder="1" applyProtection="1"/>
    <xf numFmtId="1" fontId="15" fillId="4" borderId="23" xfId="1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Protection="1">
      <protection locked="0"/>
    </xf>
    <xf numFmtId="0" fontId="16" fillId="2" borderId="21" xfId="0" applyFont="1" applyFill="1" applyBorder="1" applyAlignment="1" applyProtection="1">
      <alignment horizontal="center" vertical="center"/>
    </xf>
    <xf numFmtId="0" fontId="16" fillId="2" borderId="22" xfId="0" applyFont="1" applyFill="1" applyBorder="1" applyAlignment="1" applyProtection="1">
      <alignment horizontal="center" vertical="center"/>
    </xf>
    <xf numFmtId="9" fontId="16" fillId="2" borderId="1" xfId="3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left"/>
      <protection hidden="1"/>
    </xf>
    <xf numFmtId="0" fontId="15" fillId="2" borderId="13" xfId="0" applyFont="1" applyFill="1" applyBorder="1" applyAlignment="1" applyProtection="1">
      <alignment horizontal="left"/>
      <protection hidden="1"/>
    </xf>
    <xf numFmtId="0" fontId="15" fillId="2" borderId="7" xfId="0" applyFont="1" applyFill="1" applyBorder="1" applyAlignment="1" applyProtection="1">
      <alignment horizontal="left"/>
      <protection hidden="1"/>
    </xf>
    <xf numFmtId="0" fontId="18" fillId="3" borderId="5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18" fillId="3" borderId="6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0" fontId="16" fillId="2" borderId="13" xfId="0" applyFont="1" applyFill="1" applyBorder="1" applyProtection="1">
      <protection hidden="1"/>
    </xf>
    <xf numFmtId="0" fontId="16" fillId="2" borderId="7" xfId="0" applyFont="1" applyFill="1" applyBorder="1" applyProtection="1">
      <protection hidden="1"/>
    </xf>
    <xf numFmtId="0" fontId="2" fillId="2" borderId="0" xfId="0" applyFont="1" applyFill="1" applyBorder="1" applyProtection="1"/>
    <xf numFmtId="0" fontId="5" fillId="2" borderId="0" xfId="0" applyFont="1" applyFill="1" applyBorder="1" applyProtection="1">
      <protection hidden="1"/>
    </xf>
    <xf numFmtId="0" fontId="15" fillId="2" borderId="13" xfId="0" applyFont="1" applyFill="1" applyBorder="1" applyAlignment="1" applyProtection="1">
      <protection hidden="1"/>
    </xf>
    <xf numFmtId="0" fontId="15" fillId="2" borderId="7" xfId="0" applyFont="1" applyFill="1" applyBorder="1" applyAlignment="1" applyProtection="1">
      <protection hidden="1"/>
    </xf>
    <xf numFmtId="0" fontId="15" fillId="2" borderId="13" xfId="0" applyFont="1" applyFill="1" applyBorder="1" applyProtection="1">
      <protection hidden="1"/>
    </xf>
    <xf numFmtId="0" fontId="15" fillId="2" borderId="7" xfId="0" applyFont="1" applyFill="1" applyBorder="1" applyProtection="1">
      <protection hidden="1"/>
    </xf>
    <xf numFmtId="0" fontId="12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12" fillId="2" borderId="0" xfId="0" applyFont="1" applyFill="1" applyProtection="1">
      <protection locked="0"/>
    </xf>
    <xf numFmtId="0" fontId="16" fillId="0" borderId="13" xfId="0" applyFont="1" applyFill="1" applyBorder="1" applyProtection="1">
      <protection hidden="1"/>
    </xf>
    <xf numFmtId="0" fontId="16" fillId="0" borderId="7" xfId="0" applyFont="1" applyFill="1" applyBorder="1" applyProtection="1">
      <protection hidden="1"/>
    </xf>
    <xf numFmtId="0" fontId="6" fillId="2" borderId="16" xfId="0" applyFont="1" applyFill="1" applyBorder="1" applyProtection="1">
      <protection hidden="1"/>
    </xf>
    <xf numFmtId="0" fontId="7" fillId="3" borderId="10" xfId="0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3" borderId="15" xfId="0" applyFont="1" applyFill="1" applyBorder="1" applyAlignment="1" applyProtection="1">
      <alignment horizontal="center"/>
    </xf>
    <xf numFmtId="0" fontId="6" fillId="2" borderId="0" xfId="0" applyFont="1" applyFill="1" applyBorder="1" applyProtection="1">
      <protection hidden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13956</xdr:colOff>
      <xdr:row>1</xdr:row>
      <xdr:rowOff>179779</xdr:rowOff>
    </xdr:from>
    <xdr:to>
      <xdr:col>6</xdr:col>
      <xdr:colOff>943428</xdr:colOff>
      <xdr:row>8</xdr:row>
      <xdr:rowOff>69780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549" y="375164"/>
          <a:ext cx="4563627" cy="1257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"/>
  <sheetViews>
    <sheetView tabSelected="1" zoomScale="91" zoomScaleNormal="91" zoomScalePageLayoutView="91" workbookViewId="0">
      <selection activeCell="P7" sqref="P7"/>
    </sheetView>
  </sheetViews>
  <sheetFormatPr baseColWidth="10" defaultColWidth="8.83203125" defaultRowHeight="15" x14ac:dyDescent="0.2"/>
  <cols>
    <col min="1" max="1" width="5.83203125" style="1" customWidth="1"/>
    <col min="2" max="2" width="2.5" style="1" customWidth="1"/>
    <col min="3" max="3" width="32.83203125" style="1" customWidth="1"/>
    <col min="4" max="4" width="1" style="1" hidden="1" customWidth="1"/>
    <col min="5" max="5" width="10.6640625" style="1" customWidth="1"/>
    <col min="6" max="6" width="1.83203125" style="1" customWidth="1"/>
    <col min="7" max="7" width="25.1640625" style="1" customWidth="1"/>
    <col min="8" max="8" width="11.1640625" style="1" customWidth="1"/>
    <col min="9" max="9" width="2.33203125" style="1" customWidth="1"/>
    <col min="10" max="10" width="2.1640625" style="1" customWidth="1"/>
    <col min="11" max="11" width="2.33203125" style="1" customWidth="1"/>
    <col min="12" max="12" width="33.83203125" style="1" customWidth="1"/>
    <col min="13" max="13" width="10.6640625" style="1" hidden="1" customWidth="1"/>
    <col min="14" max="14" width="14.6640625" style="1" customWidth="1"/>
    <col min="15" max="15" width="2.1640625" style="1" customWidth="1"/>
    <col min="16" max="16" width="22.33203125" style="1" customWidth="1"/>
    <col min="17" max="17" width="15.1640625" style="35" customWidth="1"/>
    <col min="18" max="18" width="2.5" style="1" customWidth="1"/>
    <col min="19" max="16384" width="8.83203125" style="1"/>
  </cols>
  <sheetData>
    <row r="1" spans="1:34" x14ac:dyDescent="0.2">
      <c r="A1" s="2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4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04" t="s">
        <v>23</v>
      </c>
      <c r="R6" s="104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05" t="s">
        <v>8</v>
      </c>
      <c r="R7" s="105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05" t="s">
        <v>9</v>
      </c>
      <c r="R8" s="105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76"/>
      <c r="R9" s="76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6" customHeight="1" x14ac:dyDescent="0.2">
      <c r="A11" s="2"/>
      <c r="B11" s="8"/>
      <c r="C11" s="90" t="s">
        <v>27</v>
      </c>
      <c r="D11" s="91"/>
      <c r="E11" s="91"/>
      <c r="F11" s="91"/>
      <c r="G11" s="91"/>
      <c r="H11" s="92"/>
      <c r="I11" s="7"/>
      <c r="J11" s="4"/>
      <c r="K11" s="5"/>
      <c r="L11" s="93" t="s">
        <v>30</v>
      </c>
      <c r="M11" s="94"/>
      <c r="N11" s="94"/>
      <c r="O11" s="94"/>
      <c r="P11" s="94"/>
      <c r="Q11" s="94"/>
      <c r="R11" s="6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2"/>
      <c r="B12" s="13"/>
      <c r="C12" s="86"/>
      <c r="D12" s="86"/>
      <c r="E12" s="86"/>
      <c r="F12" s="86"/>
      <c r="G12" s="86"/>
      <c r="H12" s="86"/>
      <c r="I12" s="16"/>
      <c r="J12" s="110"/>
      <c r="K12" s="25"/>
      <c r="L12" s="84"/>
      <c r="M12" s="84"/>
      <c r="N12" s="84"/>
      <c r="O12" s="84"/>
      <c r="P12" s="84"/>
      <c r="Q12" s="84"/>
      <c r="R12" s="3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" customHeight="1" x14ac:dyDescent="0.2">
      <c r="A13" s="2"/>
      <c r="B13" s="13"/>
      <c r="C13" s="86"/>
      <c r="D13" s="86"/>
      <c r="E13" s="86"/>
      <c r="F13" s="86"/>
      <c r="G13" s="86"/>
      <c r="H13" s="86"/>
      <c r="I13" s="17"/>
      <c r="J13" s="111"/>
      <c r="K13" s="26"/>
      <c r="L13" s="85"/>
      <c r="M13" s="85"/>
      <c r="N13" s="85"/>
      <c r="O13" s="86"/>
      <c r="P13" s="85"/>
      <c r="Q13" s="85"/>
      <c r="R13" s="3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A14" s="2"/>
      <c r="B14" s="13"/>
      <c r="C14" s="55" t="s">
        <v>0</v>
      </c>
      <c r="D14" s="10"/>
      <c r="E14" s="56" t="s">
        <v>7</v>
      </c>
      <c r="F14" s="53"/>
      <c r="G14" s="55" t="s">
        <v>17</v>
      </c>
      <c r="H14" s="59">
        <v>325</v>
      </c>
      <c r="I14" s="18"/>
      <c r="J14" s="111"/>
      <c r="K14" s="27"/>
      <c r="L14" s="87" t="s">
        <v>0</v>
      </c>
      <c r="M14" s="87"/>
      <c r="N14" s="64" t="str">
        <f>E14</f>
        <v>612C JD</v>
      </c>
      <c r="O14" s="39"/>
      <c r="P14" s="88" t="s">
        <v>17</v>
      </c>
      <c r="Q14" s="89"/>
      <c r="R14" s="3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2"/>
      <c r="B15" s="13"/>
      <c r="C15" s="55" t="s">
        <v>1</v>
      </c>
      <c r="D15" s="11"/>
      <c r="E15" s="57">
        <v>12</v>
      </c>
      <c r="F15" s="53"/>
      <c r="G15" s="55" t="s">
        <v>18</v>
      </c>
      <c r="H15" s="59">
        <v>275</v>
      </c>
      <c r="I15" s="18"/>
      <c r="J15" s="111"/>
      <c r="K15" s="27"/>
      <c r="L15" s="87" t="s">
        <v>1</v>
      </c>
      <c r="M15" s="87"/>
      <c r="N15" s="64">
        <f>E15</f>
        <v>12</v>
      </c>
      <c r="O15" s="39"/>
      <c r="P15" s="88" t="s">
        <v>18</v>
      </c>
      <c r="Q15" s="89"/>
      <c r="R15" s="3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2"/>
      <c r="B16" s="13"/>
      <c r="C16" s="55" t="s">
        <v>3</v>
      </c>
      <c r="D16" s="12"/>
      <c r="E16" s="78">
        <v>1200</v>
      </c>
      <c r="F16" s="40"/>
      <c r="G16" s="55" t="s">
        <v>19</v>
      </c>
      <c r="H16" s="60">
        <f>SUM(H14:H15)</f>
        <v>600</v>
      </c>
      <c r="I16" s="19"/>
      <c r="J16" s="111"/>
      <c r="K16" s="28"/>
      <c r="L16" s="87" t="s">
        <v>3</v>
      </c>
      <c r="M16" s="87"/>
      <c r="N16" s="65">
        <v>750</v>
      </c>
      <c r="O16" s="40"/>
      <c r="P16" s="88" t="s">
        <v>19</v>
      </c>
      <c r="Q16" s="89"/>
      <c r="R16" s="3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2"/>
      <c r="B17" s="13"/>
      <c r="C17" s="55" t="s">
        <v>2</v>
      </c>
      <c r="D17" s="49"/>
      <c r="E17" s="58">
        <v>3.65</v>
      </c>
      <c r="F17" s="54"/>
      <c r="G17" s="55" t="s">
        <v>20</v>
      </c>
      <c r="H17" s="60">
        <f>SUM(H16*E15)</f>
        <v>7200</v>
      </c>
      <c r="I17" s="19"/>
      <c r="J17" s="111"/>
      <c r="K17" s="28"/>
      <c r="L17" s="87" t="s">
        <v>2</v>
      </c>
      <c r="M17" s="87"/>
      <c r="N17" s="66">
        <f>E17</f>
        <v>3.65</v>
      </c>
      <c r="O17" s="41"/>
      <c r="P17" s="88" t="s">
        <v>20</v>
      </c>
      <c r="Q17" s="89"/>
      <c r="R17" s="3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2"/>
      <c r="B18" s="13"/>
      <c r="C18" s="95"/>
      <c r="D18" s="95"/>
      <c r="E18" s="95"/>
      <c r="F18" s="95"/>
      <c r="G18" s="55" t="s">
        <v>21</v>
      </c>
      <c r="H18" s="60">
        <f>SUM(H15*E15)</f>
        <v>3300</v>
      </c>
      <c r="I18" s="19"/>
      <c r="J18" s="111"/>
      <c r="K18" s="28"/>
      <c r="L18" s="20"/>
      <c r="M18" s="20"/>
      <c r="N18" s="14"/>
      <c r="O18" s="20"/>
      <c r="P18" s="88" t="s">
        <v>21</v>
      </c>
      <c r="Q18" s="89"/>
      <c r="R18" s="3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5" customHeight="1" x14ac:dyDescent="0.2">
      <c r="A19" s="2"/>
      <c r="B19" s="13"/>
      <c r="C19" s="95"/>
      <c r="D19" s="95"/>
      <c r="E19" s="95"/>
      <c r="F19" s="95"/>
      <c r="G19" s="20"/>
      <c r="H19" s="20"/>
      <c r="I19" s="20"/>
      <c r="J19" s="111"/>
      <c r="K19" s="26"/>
      <c r="L19" s="20"/>
      <c r="M19" s="20"/>
      <c r="N19" s="15"/>
      <c r="O19" s="38"/>
      <c r="P19" s="14"/>
      <c r="Q19" s="9"/>
      <c r="R19" s="3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2"/>
      <c r="B20" s="13"/>
      <c r="C20" s="102" t="s">
        <v>11</v>
      </c>
      <c r="D20" s="103"/>
      <c r="E20" s="61">
        <v>2.5</v>
      </c>
      <c r="F20" s="50"/>
      <c r="G20" s="77"/>
      <c r="H20" s="20"/>
      <c r="I20" s="20"/>
      <c r="J20" s="111"/>
      <c r="K20" s="26"/>
      <c r="L20" s="102" t="s">
        <v>11</v>
      </c>
      <c r="M20" s="103"/>
      <c r="N20" s="67">
        <v>2.75</v>
      </c>
      <c r="O20" s="42"/>
      <c r="P20" s="81" t="s">
        <v>22</v>
      </c>
      <c r="Q20" s="83" t="s">
        <v>4</v>
      </c>
      <c r="R20" s="3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A21" s="2"/>
      <c r="B21" s="13"/>
      <c r="C21" s="100" t="s">
        <v>12</v>
      </c>
      <c r="D21" s="101"/>
      <c r="E21" s="62">
        <f>ROUND(SUM($E$17*$E$20),2)</f>
        <v>9.1300000000000008</v>
      </c>
      <c r="F21" s="51"/>
      <c r="G21" s="77"/>
      <c r="H21" s="20"/>
      <c r="I21" s="20"/>
      <c r="J21" s="111"/>
      <c r="K21" s="26"/>
      <c r="L21" s="102" t="s">
        <v>12</v>
      </c>
      <c r="M21" s="103"/>
      <c r="N21" s="60">
        <f>ROUND(SUM(N17*N20),2)</f>
        <v>10.039999999999999</v>
      </c>
      <c r="O21" s="19"/>
      <c r="P21" s="82"/>
      <c r="Q21" s="83"/>
      <c r="R21" s="3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A22" s="2"/>
      <c r="B22" s="13"/>
      <c r="C22" s="102" t="s">
        <v>13</v>
      </c>
      <c r="D22" s="103"/>
      <c r="E22" s="62">
        <f>SUM($E$16*$E$21)-$H$17</f>
        <v>3756.0000000000018</v>
      </c>
      <c r="F22" s="51"/>
      <c r="G22" s="77"/>
      <c r="H22" s="20"/>
      <c r="I22" s="20"/>
      <c r="J22" s="111"/>
      <c r="K22" s="26"/>
      <c r="L22" s="102" t="s">
        <v>13</v>
      </c>
      <c r="M22" s="103"/>
      <c r="N22" s="68">
        <f>(N16*N21)</f>
        <v>7529.9999999999991</v>
      </c>
      <c r="O22" s="43"/>
      <c r="P22" s="70">
        <f>E22+N22</f>
        <v>11286</v>
      </c>
      <c r="Q22" s="72">
        <f>((E16*E20*E17)+(N16*N20*N17)-H17)/H17</f>
        <v>1.56640625</v>
      </c>
      <c r="R22" s="3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2"/>
      <c r="B23" s="13"/>
      <c r="C23" s="102" t="s">
        <v>14</v>
      </c>
      <c r="D23" s="103"/>
      <c r="E23" s="62">
        <f>SUM($E$16*$E$21)-$H$18</f>
        <v>7656.0000000000018</v>
      </c>
      <c r="F23" s="51"/>
      <c r="G23" s="20"/>
      <c r="H23" s="20"/>
      <c r="I23" s="20"/>
      <c r="J23" s="111"/>
      <c r="K23" s="26"/>
      <c r="L23" s="102" t="s">
        <v>14</v>
      </c>
      <c r="M23" s="103"/>
      <c r="N23" s="68">
        <f>N16*N21</f>
        <v>7529.9999999999991</v>
      </c>
      <c r="O23" s="19"/>
      <c r="P23" s="70">
        <f>E23+N23</f>
        <v>15186</v>
      </c>
      <c r="Q23" s="72">
        <f>((E16*E20*E17)+(N16*N20*N17)-H18)/H18</f>
        <v>4.5994318181818183</v>
      </c>
      <c r="R23" s="3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2"/>
      <c r="B24" s="13"/>
      <c r="C24" s="102" t="s">
        <v>15</v>
      </c>
      <c r="D24" s="103"/>
      <c r="E24" s="62">
        <f>SUM($E$21*$E$16)-$H$18</f>
        <v>7656.0000000000018</v>
      </c>
      <c r="F24" s="51"/>
      <c r="G24" s="20"/>
      <c r="H24" s="20"/>
      <c r="I24" s="20"/>
      <c r="J24" s="111"/>
      <c r="K24" s="26"/>
      <c r="L24" s="102" t="s">
        <v>15</v>
      </c>
      <c r="M24" s="103"/>
      <c r="N24" s="68">
        <f>N16*N21</f>
        <v>7529.9999999999991</v>
      </c>
      <c r="O24" s="19"/>
      <c r="P24" s="70">
        <f>E24+N24</f>
        <v>15186</v>
      </c>
      <c r="Q24" s="72">
        <f>((E16*E20*E17)+(N16*N20*N17)-H18)/H18</f>
        <v>4.5994318181818183</v>
      </c>
      <c r="R24" s="3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2"/>
      <c r="B25" s="13"/>
      <c r="C25" s="96" t="s">
        <v>16</v>
      </c>
      <c r="D25" s="97"/>
      <c r="E25" s="63">
        <f>SUM(E22:E24)</f>
        <v>19068.000000000007</v>
      </c>
      <c r="F25" s="52"/>
      <c r="G25" s="20"/>
      <c r="H25" s="20"/>
      <c r="I25" s="20"/>
      <c r="J25" s="111"/>
      <c r="K25" s="26"/>
      <c r="L25" s="107" t="s">
        <v>16</v>
      </c>
      <c r="M25" s="108"/>
      <c r="N25" s="69">
        <f>SUM(N22:N24)</f>
        <v>22589.999999999996</v>
      </c>
      <c r="O25" s="44"/>
      <c r="P25" s="71">
        <f>E25+N25</f>
        <v>41658</v>
      </c>
      <c r="Q25" s="73">
        <f>(Q22+Q23+Q24)/3</f>
        <v>3.5884232954545454</v>
      </c>
      <c r="R25" s="3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2"/>
      <c r="B26" s="13"/>
      <c r="C26" s="98"/>
      <c r="D26" s="98"/>
      <c r="E26" s="98"/>
      <c r="F26" s="98"/>
      <c r="G26" s="98"/>
      <c r="H26" s="98"/>
      <c r="I26" s="21"/>
      <c r="J26" s="111"/>
      <c r="K26" s="29"/>
      <c r="L26" s="21"/>
      <c r="M26" s="46"/>
      <c r="N26" s="48"/>
      <c r="O26" s="21"/>
      <c r="P26" s="36"/>
      <c r="Q26" s="21"/>
      <c r="R26" s="3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2"/>
      <c r="B27" s="13"/>
      <c r="C27" s="99"/>
      <c r="D27" s="99"/>
      <c r="E27" s="99"/>
      <c r="F27" s="99"/>
      <c r="G27" s="99"/>
      <c r="H27" s="99"/>
      <c r="I27" s="22"/>
      <c r="J27" s="111"/>
      <c r="K27" s="30"/>
      <c r="L27" s="47"/>
      <c r="M27" s="45"/>
      <c r="N27" s="45"/>
      <c r="O27" s="45"/>
      <c r="P27" s="74" t="s">
        <v>5</v>
      </c>
      <c r="Q27" s="75">
        <f>E16+N16</f>
        <v>1950</v>
      </c>
      <c r="R27" s="3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2"/>
      <c r="B28" s="13"/>
      <c r="C28" s="113"/>
      <c r="D28" s="113"/>
      <c r="E28" s="113"/>
      <c r="F28" s="113"/>
      <c r="G28" s="113"/>
      <c r="H28" s="113"/>
      <c r="I28" s="23"/>
      <c r="J28" s="111"/>
      <c r="K28" s="31"/>
      <c r="L28" s="23"/>
      <c r="M28" s="23"/>
      <c r="N28" s="23"/>
      <c r="O28" s="23"/>
      <c r="P28" s="74" t="s">
        <v>6</v>
      </c>
      <c r="Q28" s="75">
        <f>(E16*E20)+(N16*N20)</f>
        <v>5062.5</v>
      </c>
      <c r="R28" s="3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6" thickBot="1" x14ac:dyDescent="0.25">
      <c r="A29" s="2"/>
      <c r="B29" s="24"/>
      <c r="C29" s="109"/>
      <c r="D29" s="109"/>
      <c r="E29" s="109"/>
      <c r="F29" s="109"/>
      <c r="G29" s="109"/>
      <c r="H29" s="109"/>
      <c r="I29" s="109"/>
      <c r="J29" s="112"/>
      <c r="K29" s="37"/>
      <c r="L29" s="37"/>
      <c r="M29" s="37"/>
      <c r="N29" s="37"/>
      <c r="O29" s="37"/>
      <c r="P29" s="37"/>
      <c r="Q29" s="37"/>
      <c r="R29" s="33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4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2"/>
      <c r="B31" s="106" t="s">
        <v>10</v>
      </c>
      <c r="C31" s="10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4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2"/>
      <c r="B32" s="80" t="s">
        <v>29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2"/>
      <c r="B33" s="80" t="s">
        <v>24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2"/>
      <c r="B34" s="79" t="s">
        <v>25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2"/>
      <c r="B35" s="80" t="s">
        <v>26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2"/>
      <c r="B36" s="80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4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4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4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4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4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4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4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4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4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4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4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4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4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4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4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34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4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4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4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4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34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4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34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34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4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4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4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4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4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4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4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34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4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34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34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4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34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34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34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34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34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34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34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4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34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34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4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4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4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4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</sheetData>
  <sheetProtection selectLockedCells="1"/>
  <mergeCells count="43">
    <mergeCell ref="Q7:R7"/>
    <mergeCell ref="Q6:R6"/>
    <mergeCell ref="Q8:R8"/>
    <mergeCell ref="B31:C31"/>
    <mergeCell ref="B32:R32"/>
    <mergeCell ref="L24:M24"/>
    <mergeCell ref="L25:M25"/>
    <mergeCell ref="C29:I29"/>
    <mergeCell ref="J12:J29"/>
    <mergeCell ref="L20:M20"/>
    <mergeCell ref="L21:M21"/>
    <mergeCell ref="L22:M22"/>
    <mergeCell ref="L23:M23"/>
    <mergeCell ref="C19:F19"/>
    <mergeCell ref="C28:H28"/>
    <mergeCell ref="C11:H11"/>
    <mergeCell ref="L11:Q11"/>
    <mergeCell ref="P16:Q16"/>
    <mergeCell ref="C12:H13"/>
    <mergeCell ref="C18:F18"/>
    <mergeCell ref="P17:Q17"/>
    <mergeCell ref="P18:Q18"/>
    <mergeCell ref="L12:Q13"/>
    <mergeCell ref="L14:M14"/>
    <mergeCell ref="L15:M15"/>
    <mergeCell ref="L16:M16"/>
    <mergeCell ref="L17:M17"/>
    <mergeCell ref="P14:Q14"/>
    <mergeCell ref="P15:Q15"/>
    <mergeCell ref="B34:R34"/>
    <mergeCell ref="B35:R35"/>
    <mergeCell ref="B36:R36"/>
    <mergeCell ref="P20:P21"/>
    <mergeCell ref="Q20:Q21"/>
    <mergeCell ref="C25:D25"/>
    <mergeCell ref="C26:H26"/>
    <mergeCell ref="C27:H27"/>
    <mergeCell ref="C21:D21"/>
    <mergeCell ref="C20:D20"/>
    <mergeCell ref="C22:D22"/>
    <mergeCell ref="C23:D23"/>
    <mergeCell ref="C24:D24"/>
    <mergeCell ref="B33:R33"/>
  </mergeCells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Ury</dc:creator>
  <cp:lastModifiedBy>Microsoft Office User</cp:lastModifiedBy>
  <cp:lastPrinted>2016-07-07T14:44:01Z</cp:lastPrinted>
  <dcterms:created xsi:type="dcterms:W3CDTF">2016-07-01T14:55:18Z</dcterms:created>
  <dcterms:modified xsi:type="dcterms:W3CDTF">2017-03-27T17:48:07Z</dcterms:modified>
</cp:coreProperties>
</file>